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b788a2d51df3cd/FJP PAPERS/FUEL MARKETING NEWS/"/>
    </mc:Choice>
  </mc:AlternateContent>
  <bookViews>
    <workbookView xWindow="0" yWindow="0" windowWidth="19200" windowHeight="6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C38" i="1"/>
  <c r="C41" i="1" s="1"/>
  <c r="C42" i="1" s="1"/>
  <c r="C22" i="1"/>
  <c r="U63" i="1"/>
  <c r="C39" i="1" l="1"/>
  <c r="C23" i="1"/>
  <c r="C25" i="1" l="1"/>
  <c r="C26" i="1" s="1"/>
</calcChain>
</file>

<file path=xl/sharedStrings.xml><?xml version="1.0" encoding="utf-8"?>
<sst xmlns="http://schemas.openxmlformats.org/spreadsheetml/2006/main" count="79" uniqueCount="49">
  <si>
    <t>FACTOR</t>
  </si>
  <si>
    <t>P</t>
  </si>
  <si>
    <t>H</t>
  </si>
  <si>
    <t>T</t>
  </si>
  <si>
    <t>R</t>
  </si>
  <si>
    <t>$/gal</t>
  </si>
  <si>
    <t>h/d</t>
  </si>
  <si>
    <t>min/h</t>
  </si>
  <si>
    <t>gal/min</t>
  </si>
  <si>
    <t>Weekly:</t>
  </si>
  <si>
    <t>Annually:</t>
  </si>
  <si>
    <t>Opportunity Cost per Site:</t>
  </si>
  <si>
    <t>Opportunity Cost per Dispenser:</t>
  </si>
  <si>
    <t>N</t>
  </si>
  <si>
    <t>dispensers</t>
  </si>
  <si>
    <t>VALUE</t>
  </si>
  <si>
    <t>UNITS</t>
  </si>
  <si>
    <t>A</t>
  </si>
  <si>
    <t>Assume:</t>
  </si>
  <si>
    <r>
      <t>F</t>
    </r>
    <r>
      <rPr>
        <vertAlign val="subscript"/>
        <sz val="11"/>
        <color theme="1"/>
        <rFont val="Calibri"/>
        <family val="2"/>
        <scheme val="minor"/>
      </rPr>
      <t xml:space="preserve">max </t>
    </r>
    <r>
      <rPr>
        <sz val="11"/>
        <color theme="1"/>
        <rFont val="Calibri"/>
        <family val="2"/>
        <scheme val="minor"/>
      </rPr>
      <t>= R =</t>
    </r>
  </si>
  <si>
    <t>g/m</t>
  </si>
  <si>
    <t>T =</t>
  </si>
  <si>
    <t>h</t>
  </si>
  <si>
    <t>H =</t>
  </si>
  <si>
    <t>D =</t>
  </si>
  <si>
    <t>d/w</t>
  </si>
  <si>
    <t>Cost/week/dispenser</t>
  </si>
  <si>
    <r>
      <t xml:space="preserve">Table 1 </t>
    </r>
    <r>
      <rPr>
        <sz val="11"/>
        <color theme="1"/>
        <rFont val="Calibri"/>
        <family val="2"/>
        <scheme val="minor"/>
      </rPr>
      <t>has empty cells into which you can enter numbers that reflect conditions at your retail site(s).</t>
    </r>
  </si>
  <si>
    <t xml:space="preserve"> </t>
  </si>
  <si>
    <t>Table 2. Opportunity cost due to suboptimal fuel flow at retail dispensers; sample, completed table.</t>
  </si>
  <si>
    <t>AVG</t>
  </si>
  <si>
    <t>DISPENSER</t>
  </si>
  <si>
    <t>FLOW-RATE</t>
  </si>
  <si>
    <r>
      <t xml:space="preserve">Table 1a </t>
    </r>
    <r>
      <rPr>
        <sz val="11"/>
        <color theme="1"/>
        <rFont val="Calibri"/>
        <family val="2"/>
        <scheme val="minor"/>
      </rPr>
      <t xml:space="preserve">automatically computes the average flow rate for up to 10 dispensers.  If you choose to test flow rate for multiple dispensers, enter the value you obtain in Cell </t>
    </r>
    <r>
      <rPr>
        <b/>
        <sz val="11"/>
        <color theme="1"/>
        <rFont val="Calibri"/>
        <family val="2"/>
        <scheme val="minor"/>
      </rPr>
      <t>J24</t>
    </r>
    <r>
      <rPr>
        <sz val="11"/>
        <color theme="1"/>
        <rFont val="Calibri"/>
        <family val="2"/>
        <scheme val="minor"/>
      </rPr>
      <t xml:space="preserve"> into Cell </t>
    </r>
    <r>
      <rPr>
        <b/>
        <sz val="11"/>
        <color theme="1"/>
        <rFont val="Calibri"/>
        <family val="2"/>
        <scheme val="minor"/>
      </rPr>
      <t>B19</t>
    </r>
    <r>
      <rPr>
        <sz val="11"/>
        <color theme="1"/>
        <rFont val="Calibri"/>
        <family val="2"/>
        <scheme val="minor"/>
      </rPr>
      <t xml:space="preserve"> (actual gpm flow rate).</t>
    </r>
  </si>
  <si>
    <r>
      <t>OC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$/w = P $/gal x [( T min/h x H h/d x 5 d/w) x (M gpm  - R gpm)]</t>
    </r>
  </si>
  <si>
    <r>
      <t>OC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$/y = OC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$/w x 52 </t>
    </r>
  </si>
  <si>
    <r>
      <t>N x OC</t>
    </r>
    <r>
      <rPr>
        <vertAlign val="subscript"/>
        <sz val="11"/>
        <color theme="1"/>
        <rFont val="Calibri"/>
        <family val="2"/>
        <scheme val="minor"/>
      </rPr>
      <t>w</t>
    </r>
  </si>
  <si>
    <r>
      <t>(N x Oc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 x 52</t>
    </r>
  </si>
  <si>
    <t>H: h/d during which cars wait to refuel (rush hour)</t>
  </si>
  <si>
    <t>T: min/h fuel is actually dispensed (typically 30 min/h)</t>
  </si>
  <si>
    <t>R: 100% Flow: 10 gpm for retail; 40 gpm for truck stops</t>
  </si>
  <si>
    <r>
      <t>A: Actual flow rate.  If multiple dispensers are tested, enter individual values in J15 through J23, the enter "</t>
    </r>
    <r>
      <rPr>
        <b/>
        <sz val="11"/>
        <color theme="1"/>
        <rFont val="Calibri"/>
        <family val="2"/>
        <scheme val="minor"/>
      </rPr>
      <t>=J24</t>
    </r>
    <r>
      <rPr>
        <sz val="11"/>
        <color theme="1"/>
        <rFont val="Calibri"/>
        <family val="2"/>
        <scheme val="minor"/>
      </rPr>
      <t xml:space="preserve">" in cell </t>
    </r>
    <r>
      <rPr>
        <b/>
        <sz val="11"/>
        <color theme="1"/>
        <rFont val="Calibri"/>
        <family val="2"/>
        <scheme val="minor"/>
      </rPr>
      <t>B19</t>
    </r>
    <r>
      <rPr>
        <sz val="11"/>
        <color theme="1"/>
        <rFont val="Calibri"/>
        <family val="2"/>
        <scheme val="minor"/>
      </rPr>
      <t>.</t>
    </r>
  </si>
  <si>
    <t>N; Number of dispensers at site.</t>
  </si>
  <si>
    <t>P: Fuel price</t>
  </si>
  <si>
    <t>Table 1. Calculation: Opportunity cost due to suboptimal fuel flow at retail dispensers; blank table.</t>
  </si>
  <si>
    <r>
      <t xml:space="preserve">This workbook supports the January 2017 Fuel Marketer News article: </t>
    </r>
    <r>
      <rPr>
        <i/>
        <sz val="11"/>
        <color theme="1"/>
        <rFont val="Calibri"/>
        <family val="2"/>
        <scheme val="minor"/>
      </rPr>
      <t>FUEL SYSTEM BUGS DRAIN REVENUES.</t>
    </r>
  </si>
  <si>
    <r>
      <t>Table 2</t>
    </r>
    <r>
      <rPr>
        <sz val="11"/>
        <color theme="1"/>
        <rFont val="Calibri"/>
        <family val="2"/>
        <scheme val="minor"/>
      </rPr>
      <t xml:space="preserve"> Is an example of the opportunity cost estimate based on numbers obtained from an actual site. </t>
    </r>
  </si>
  <si>
    <t>Table 1a. Calculation: Average flow-rate (GPM) for up to 10 dispensers.</t>
  </si>
  <si>
    <t>Retail Fuel Site Opportunity Costs Due to Suboptimal Dispenser Flow-Rates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</si>
</sst>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1" applyFont="1"/>
    <xf numFmtId="164" fontId="0" fillId="0" borderId="0" xfId="1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/>
    <xf numFmtId="164" fontId="0" fillId="0" borderId="2" xfId="1" applyNumberFormat="1" applyFont="1" applyBorder="1"/>
    <xf numFmtId="164" fontId="0" fillId="0" borderId="2" xfId="0" applyNumberFormat="1" applyBorder="1"/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left" indent="3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 indent="3"/>
    </xf>
    <xf numFmtId="0" fontId="0" fillId="0" borderId="0" xfId="0" applyFont="1" applyAlignment="1">
      <alignment horizontal="left" vertical="top" wrapText="1"/>
    </xf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workbookViewId="0">
      <selection activeCell="A2" sqref="A2:F2"/>
    </sheetView>
  </sheetViews>
  <sheetFormatPr defaultRowHeight="14.5" x14ac:dyDescent="0.35"/>
  <cols>
    <col min="3" max="3" width="12.6328125" customWidth="1"/>
    <col min="4" max="4" width="15.1796875" customWidth="1"/>
    <col min="6" max="6" width="11.08984375" customWidth="1"/>
    <col min="9" max="9" width="9.90625" bestFit="1" customWidth="1"/>
    <col min="10" max="10" width="10.6328125" bestFit="1" customWidth="1"/>
    <col min="14" max="14" width="11.81640625" bestFit="1" customWidth="1"/>
  </cols>
  <sheetData>
    <row r="1" spans="1:10" ht="18.5" x14ac:dyDescent="0.45">
      <c r="A1" s="24" t="s">
        <v>48</v>
      </c>
    </row>
    <row r="2" spans="1:10" x14ac:dyDescent="0.35">
      <c r="A2" s="21"/>
      <c r="B2" s="21"/>
      <c r="C2" s="21"/>
      <c r="D2" s="21"/>
      <c r="E2" s="21"/>
      <c r="F2" s="21"/>
    </row>
    <row r="3" spans="1:10" ht="28.5" customHeight="1" x14ac:dyDescent="0.35">
      <c r="A3" s="23" t="s">
        <v>45</v>
      </c>
      <c r="B3" s="23"/>
      <c r="C3" s="23"/>
      <c r="D3" s="23"/>
      <c r="E3" s="23"/>
      <c r="F3" s="23"/>
    </row>
    <row r="4" spans="1:10" x14ac:dyDescent="0.35">
      <c r="A4" s="21"/>
      <c r="B4" s="21"/>
      <c r="C4" s="21"/>
      <c r="D4" s="21"/>
      <c r="E4" s="21"/>
      <c r="F4" s="21"/>
    </row>
    <row r="5" spans="1:10" ht="29.5" customHeight="1" x14ac:dyDescent="0.35">
      <c r="A5" s="21" t="s">
        <v>27</v>
      </c>
      <c r="B5" s="21"/>
      <c r="C5" s="21"/>
      <c r="D5" s="21"/>
      <c r="E5" s="21"/>
      <c r="F5" s="21"/>
    </row>
    <row r="6" spans="1:10" ht="14.5" customHeight="1" x14ac:dyDescent="0.35">
      <c r="A6" s="16"/>
      <c r="B6" s="16"/>
      <c r="C6" s="16"/>
      <c r="D6" s="16"/>
      <c r="E6" s="16"/>
      <c r="F6" s="16"/>
    </row>
    <row r="7" spans="1:10" ht="44.5" customHeight="1" x14ac:dyDescent="0.35">
      <c r="A7" s="21" t="s">
        <v>33</v>
      </c>
      <c r="B7" s="21"/>
      <c r="C7" s="21"/>
      <c r="D7" s="21"/>
      <c r="E7" s="21"/>
      <c r="F7" s="21"/>
    </row>
    <row r="8" spans="1:10" x14ac:dyDescent="0.35">
      <c r="A8" s="21"/>
      <c r="B8" s="21"/>
      <c r="C8" s="21"/>
      <c r="D8" s="21"/>
      <c r="E8" s="21"/>
      <c r="F8" s="21"/>
    </row>
    <row r="9" spans="1:10" ht="29" customHeight="1" x14ac:dyDescent="0.35">
      <c r="A9" s="21" t="s">
        <v>46</v>
      </c>
      <c r="B9" s="21"/>
      <c r="C9" s="21"/>
      <c r="D9" s="21"/>
      <c r="E9" s="21"/>
      <c r="F9" s="21"/>
    </row>
    <row r="10" spans="1:10" x14ac:dyDescent="0.35">
      <c r="A10" s="21"/>
      <c r="B10" s="21"/>
      <c r="C10" s="21"/>
      <c r="D10" s="21"/>
      <c r="E10" s="21"/>
      <c r="F10" s="21"/>
    </row>
    <row r="11" spans="1:10" x14ac:dyDescent="0.35">
      <c r="A11" s="21"/>
      <c r="B11" s="21"/>
      <c r="C11" s="21"/>
      <c r="D11" s="21"/>
      <c r="E11" s="21"/>
      <c r="F11" s="21"/>
    </row>
    <row r="12" spans="1:10" ht="29.5" customHeight="1" thickBot="1" x14ac:dyDescent="0.4">
      <c r="A12" s="21" t="s">
        <v>44</v>
      </c>
      <c r="B12" s="21"/>
      <c r="C12" s="21"/>
      <c r="D12" s="21"/>
      <c r="E12" s="21"/>
      <c r="F12" s="21"/>
      <c r="I12" s="20" t="s">
        <v>47</v>
      </c>
    </row>
    <row r="13" spans="1:10" ht="15.5" thickTop="1" thickBot="1" x14ac:dyDescent="0.4">
      <c r="I13" s="17" t="s">
        <v>31</v>
      </c>
      <c r="J13" s="17" t="s">
        <v>32</v>
      </c>
    </row>
    <row r="14" spans="1:10" ht="15.5" thickTop="1" thickBot="1" x14ac:dyDescent="0.4">
      <c r="A14" s="8" t="s">
        <v>0</v>
      </c>
      <c r="B14" s="8" t="s">
        <v>15</v>
      </c>
      <c r="C14" s="8" t="s">
        <v>16</v>
      </c>
      <c r="I14" s="6">
        <v>1</v>
      </c>
    </row>
    <row r="15" spans="1:10" ht="15" thickTop="1" x14ac:dyDescent="0.35">
      <c r="A15" s="6" t="s">
        <v>1</v>
      </c>
      <c r="B15" s="4" t="s">
        <v>28</v>
      </c>
      <c r="C15" s="2" t="s">
        <v>5</v>
      </c>
      <c r="D15" s="19" t="s">
        <v>43</v>
      </c>
      <c r="I15" s="6">
        <v>2</v>
      </c>
    </row>
    <row r="16" spans="1:10" x14ac:dyDescent="0.35">
      <c r="A16" s="6" t="s">
        <v>2</v>
      </c>
      <c r="B16" s="2" t="s">
        <v>28</v>
      </c>
      <c r="C16" s="2" t="s">
        <v>6</v>
      </c>
      <c r="D16" s="19" t="s">
        <v>38</v>
      </c>
      <c r="I16" s="6">
        <v>3</v>
      </c>
    </row>
    <row r="17" spans="1:10" x14ac:dyDescent="0.35">
      <c r="A17" s="6" t="s">
        <v>3</v>
      </c>
      <c r="B17" s="2" t="s">
        <v>28</v>
      </c>
      <c r="C17" s="2" t="s">
        <v>7</v>
      </c>
      <c r="D17" s="19" t="s">
        <v>39</v>
      </c>
      <c r="I17" s="6">
        <v>4</v>
      </c>
    </row>
    <row r="18" spans="1:10" x14ac:dyDescent="0.35">
      <c r="A18" s="6" t="s">
        <v>4</v>
      </c>
      <c r="B18" s="2" t="s">
        <v>28</v>
      </c>
      <c r="C18" s="2" t="s">
        <v>8</v>
      </c>
      <c r="D18" s="19" t="s">
        <v>40</v>
      </c>
      <c r="I18" s="6">
        <v>5</v>
      </c>
    </row>
    <row r="19" spans="1:10" ht="15.5" customHeight="1" x14ac:dyDescent="0.35">
      <c r="A19" s="6" t="s">
        <v>17</v>
      </c>
      <c r="B19" s="2" t="s">
        <v>28</v>
      </c>
      <c r="C19" s="2" t="s">
        <v>8</v>
      </c>
      <c r="D19" s="22" t="s">
        <v>41</v>
      </c>
      <c r="E19" s="22"/>
      <c r="F19" s="22"/>
      <c r="G19" s="22"/>
      <c r="H19" s="22"/>
      <c r="I19" s="6">
        <v>6</v>
      </c>
    </row>
    <row r="20" spans="1:10" ht="15" thickBot="1" x14ac:dyDescent="0.4">
      <c r="A20" s="9" t="s">
        <v>13</v>
      </c>
      <c r="B20" s="10" t="s">
        <v>28</v>
      </c>
      <c r="C20" s="10" t="s">
        <v>14</v>
      </c>
      <c r="D20" s="22"/>
      <c r="E20" s="22"/>
      <c r="F20" s="22"/>
      <c r="G20" s="22"/>
      <c r="H20" s="22"/>
      <c r="I20" s="6">
        <v>7</v>
      </c>
    </row>
    <row r="21" spans="1:10" ht="15" thickTop="1" x14ac:dyDescent="0.35">
      <c r="A21" s="1" t="s">
        <v>12</v>
      </c>
      <c r="D21" s="22"/>
      <c r="E21" s="22"/>
      <c r="F21" s="22"/>
      <c r="G21" s="22"/>
      <c r="H21" s="22"/>
      <c r="I21" s="6">
        <v>8</v>
      </c>
    </row>
    <row r="22" spans="1:10" x14ac:dyDescent="0.35">
      <c r="A22" s="3" t="s">
        <v>9</v>
      </c>
      <c r="C22" s="5" t="e">
        <f>((B18*B17*B16)-(B19*B17*B16))*B15*5</f>
        <v>#VALUE!</v>
      </c>
      <c r="D22" s="19" t="s">
        <v>42</v>
      </c>
      <c r="I22" s="6">
        <v>9</v>
      </c>
    </row>
    <row r="23" spans="1:10" ht="15" thickBot="1" x14ac:dyDescent="0.4">
      <c r="A23" s="11" t="s">
        <v>10</v>
      </c>
      <c r="B23" s="12"/>
      <c r="C23" s="13" t="e">
        <f>52*C22</f>
        <v>#VALUE!</v>
      </c>
      <c r="I23" s="9">
        <v>10</v>
      </c>
      <c r="J23" s="12"/>
    </row>
    <row r="24" spans="1:10" ht="15.5" thickTop="1" thickBot="1" x14ac:dyDescent="0.4">
      <c r="A24" s="1" t="s">
        <v>11</v>
      </c>
      <c r="I24" s="8" t="s">
        <v>30</v>
      </c>
      <c r="J24" s="18" t="e">
        <f>AVERAGE(J14:J23)</f>
        <v>#DIV/0!</v>
      </c>
    </row>
    <row r="25" spans="1:10" ht="15" thickTop="1" x14ac:dyDescent="0.35">
      <c r="A25" s="3" t="s">
        <v>9</v>
      </c>
      <c r="C25" s="7" t="e">
        <f>C22*B20</f>
        <v>#VALUE!</v>
      </c>
    </row>
    <row r="26" spans="1:10" ht="15" thickBot="1" x14ac:dyDescent="0.4">
      <c r="A26" s="11" t="s">
        <v>10</v>
      </c>
      <c r="B26" s="12"/>
      <c r="C26" s="14" t="e">
        <f>C25*52</f>
        <v>#VALUE!</v>
      </c>
    </row>
    <row r="27" spans="1:10" ht="15" thickTop="1" x14ac:dyDescent="0.35"/>
    <row r="28" spans="1:10" ht="29" customHeight="1" x14ac:dyDescent="0.35">
      <c r="A28" s="21" t="s">
        <v>29</v>
      </c>
      <c r="B28" s="21"/>
      <c r="C28" s="21"/>
      <c r="D28" s="21"/>
      <c r="E28" s="21"/>
      <c r="F28" s="21"/>
    </row>
    <row r="29" spans="1:10" ht="15" thickBot="1" x14ac:dyDescent="0.4"/>
    <row r="30" spans="1:10" ht="15.5" thickTop="1" thickBot="1" x14ac:dyDescent="0.4">
      <c r="A30" s="8" t="s">
        <v>0</v>
      </c>
      <c r="B30" s="8" t="s">
        <v>15</v>
      </c>
      <c r="C30" s="8" t="s">
        <v>16</v>
      </c>
    </row>
    <row r="31" spans="1:10" ht="15" thickTop="1" x14ac:dyDescent="0.35">
      <c r="A31" s="6" t="s">
        <v>1</v>
      </c>
      <c r="B31" s="4">
        <v>2.27</v>
      </c>
      <c r="C31" s="2" t="s">
        <v>5</v>
      </c>
    </row>
    <row r="32" spans="1:10" x14ac:dyDescent="0.35">
      <c r="A32" s="6" t="s">
        <v>2</v>
      </c>
      <c r="B32" s="2">
        <v>4</v>
      </c>
      <c r="C32" s="2" t="s">
        <v>6</v>
      </c>
    </row>
    <row r="33" spans="1:4" x14ac:dyDescent="0.35">
      <c r="A33" s="6" t="s">
        <v>3</v>
      </c>
      <c r="B33" s="2">
        <v>30</v>
      </c>
      <c r="C33" s="2" t="s">
        <v>7</v>
      </c>
    </row>
    <row r="34" spans="1:4" x14ac:dyDescent="0.35">
      <c r="A34" s="6" t="s">
        <v>4</v>
      </c>
      <c r="B34" s="2">
        <v>10</v>
      </c>
      <c r="C34" s="2" t="s">
        <v>8</v>
      </c>
    </row>
    <row r="35" spans="1:4" x14ac:dyDescent="0.35">
      <c r="A35" s="6" t="s">
        <v>17</v>
      </c>
      <c r="B35" s="2">
        <v>6</v>
      </c>
      <c r="C35" s="2" t="s">
        <v>8</v>
      </c>
    </row>
    <row r="36" spans="1:4" ht="15" thickBot="1" x14ac:dyDescent="0.4">
      <c r="A36" s="9" t="s">
        <v>13</v>
      </c>
      <c r="B36" s="10">
        <v>8</v>
      </c>
      <c r="C36" s="10" t="s">
        <v>14</v>
      </c>
    </row>
    <row r="37" spans="1:4" ht="15" thickTop="1" x14ac:dyDescent="0.35">
      <c r="A37" s="1" t="s">
        <v>12</v>
      </c>
    </row>
    <row r="38" spans="1:4" ht="16.5" x14ac:dyDescent="0.45">
      <c r="A38" s="3" t="s">
        <v>9</v>
      </c>
      <c r="C38" s="5">
        <f>((B34*B33*B32)-(B35*B33*B32))*B31*5</f>
        <v>5448</v>
      </c>
      <c r="D38" s="19" t="s">
        <v>34</v>
      </c>
    </row>
    <row r="39" spans="1:4" ht="17" thickBot="1" x14ac:dyDescent="0.5">
      <c r="A39" s="11" t="s">
        <v>10</v>
      </c>
      <c r="B39" s="12"/>
      <c r="C39" s="13">
        <f>52*C38</f>
        <v>283296</v>
      </c>
      <c r="D39" s="19" t="s">
        <v>35</v>
      </c>
    </row>
    <row r="40" spans="1:4" ht="15" thickTop="1" x14ac:dyDescent="0.35">
      <c r="A40" s="1" t="s">
        <v>11</v>
      </c>
    </row>
    <row r="41" spans="1:4" ht="16.5" x14ac:dyDescent="0.45">
      <c r="A41" s="3" t="s">
        <v>9</v>
      </c>
      <c r="C41" s="7">
        <f>C38*B36</f>
        <v>43584</v>
      </c>
      <c r="D41" s="19" t="s">
        <v>36</v>
      </c>
    </row>
    <row r="42" spans="1:4" ht="17" thickBot="1" x14ac:dyDescent="0.5">
      <c r="A42" s="11" t="s">
        <v>10</v>
      </c>
      <c r="B42" s="12"/>
      <c r="C42" s="14">
        <f>C41*52</f>
        <v>2266368</v>
      </c>
      <c r="D42" s="19" t="s">
        <v>37</v>
      </c>
    </row>
    <row r="43" spans="1:4" ht="15" thickTop="1" x14ac:dyDescent="0.35"/>
    <row r="61" spans="18:21" x14ac:dyDescent="0.35">
      <c r="R61" s="15" t="s">
        <v>18</v>
      </c>
    </row>
    <row r="62" spans="18:21" ht="16.5" x14ac:dyDescent="0.45">
      <c r="R62" s="15" t="s">
        <v>19</v>
      </c>
      <c r="S62">
        <v>10</v>
      </c>
      <c r="T62" t="s">
        <v>20</v>
      </c>
      <c r="U62" t="s">
        <v>26</v>
      </c>
    </row>
    <row r="63" spans="18:21" x14ac:dyDescent="0.35">
      <c r="R63" s="15" t="s">
        <v>21</v>
      </c>
      <c r="S63">
        <v>0.5</v>
      </c>
      <c r="T63" t="s">
        <v>22</v>
      </c>
      <c r="U63" t="e">
        <f>B15*((S62*S63*S64*S65)-(B19*S63*S64*S65))</f>
        <v>#VALUE!</v>
      </c>
    </row>
    <row r="64" spans="18:21" x14ac:dyDescent="0.35">
      <c r="R64" s="15" t="s">
        <v>23</v>
      </c>
      <c r="S64">
        <v>4</v>
      </c>
      <c r="T64" t="s">
        <v>6</v>
      </c>
    </row>
    <row r="65" spans="18:20" x14ac:dyDescent="0.35">
      <c r="R65" s="15" t="s">
        <v>24</v>
      </c>
      <c r="S65">
        <v>5</v>
      </c>
      <c r="T65" t="s">
        <v>25</v>
      </c>
    </row>
  </sheetData>
  <mergeCells count="12">
    <mergeCell ref="A2:F2"/>
    <mergeCell ref="A3:F3"/>
    <mergeCell ref="A4:F4"/>
    <mergeCell ref="A5:F5"/>
    <mergeCell ref="A7:F7"/>
    <mergeCell ref="A8:F8"/>
    <mergeCell ref="A9:F9"/>
    <mergeCell ref="A10:F10"/>
    <mergeCell ref="A11:F11"/>
    <mergeCell ref="A12:F12"/>
    <mergeCell ref="A28:F28"/>
    <mergeCell ref="D19:H2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Baudendistel</dc:creator>
  <cp:lastModifiedBy>Fred Passman</cp:lastModifiedBy>
  <dcterms:created xsi:type="dcterms:W3CDTF">2017-01-05T19:09:18Z</dcterms:created>
  <dcterms:modified xsi:type="dcterms:W3CDTF">2017-01-10T02:34:39Z</dcterms:modified>
</cp:coreProperties>
</file>